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8 Southern Ohio Career Academy/Five Year Forecast and Budget/FY 2024/Spring 2024 Submission/"/>
    </mc:Choice>
  </mc:AlternateContent>
  <xr:revisionPtr revIDLastSave="1026" documentId="11_AAB2EF21DA3D145507609AB86E122B0D83CFA51B" xr6:coauthVersionLast="47" xr6:coauthVersionMax="47" xr10:uidLastSave="{FB4BD1EF-E2C2-436B-A22E-4F58A77584AA}"/>
  <bookViews>
    <workbookView xWindow="29970" yWindow="15" windowWidth="22725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D92" i="1"/>
  <c r="G92" i="1" l="1"/>
  <c r="F92" i="1"/>
  <c r="E92" i="1"/>
  <c r="C92" i="1"/>
  <c r="B92" i="1"/>
  <c r="H92" i="1" l="1"/>
  <c r="I92" i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<sst xmlns="http://schemas.openxmlformats.org/spreadsheetml/2006/main" count="143" uniqueCount="124">
  <si>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</si>
  <si>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</si>
  <si>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</si>
  <si>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</si>
  <si>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</si>
  <si>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</si>
  <si>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</si>
  <si>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</si>
  <si>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</si>
  <si>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</si>
  <si>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</si>
  <si>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</si>
  <si>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</si>
  <si>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</si>
  <si>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</si>
  <si>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</si>
  <si>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</si>
  <si>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</si>
  <si>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</si>
  <si>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</si>
  <si>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</si>
  <si>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</si>
  <si>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</si>
  <si>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</si>
  <si>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</si>
  <si>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</si>
  <si>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</si>
  <si>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</si>
  <si>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</si>
  <si>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</si>
  <si>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</si>
  <si>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</si>
  <si>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</si>
  <si>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</si>
  <si>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</si>
  <si>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</si>
  <si>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</si>
  <si>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</si>
  <si>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</si>
  <si>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</si>
  <si>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</si>
  <si>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</si>
  <si>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</si>
  <si>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</si>
  <si>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</si>
  <si>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</si>
  <si>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</si>
  <si>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</si>
  <si>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</si>
  <si>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</si>
  <si>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</si>
  <si>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</si>
  <si>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</si>
  <si>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</si>
  <si>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</si>
  <si>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</si>
  <si>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</si>
  <si>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</si>
  <si>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</si>
  <si>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</si>
  <si>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</si>
  <si>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</si>
  <si>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</si>
  <si>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</si>
  <si>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</si>
  <si>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</si>
  <si>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</si>
  <si>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</si>
  <si>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</si>
  <si>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</si>
  <si>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</si>
  <si>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</si>
  <si>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</si>
  <si>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</si>
  <si>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</si>
  <si>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</si>
  <si>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</si>
  <si>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</si>
  <si>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</si>
  <si>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</si>
  <si>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</si>
  <si>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</si>
  <si>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</si>
  <si>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</si>
  <si>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</si>
  <si>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</si>
  <si>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</si>
  <si>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</si>
  <si>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</si>
  <si>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</si>
  <si>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</si>
  <si>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</si>
  <si>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</si>
  <si>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</si>
  <si>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</si>
  <si>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</si>
  <si>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*The school fund balance and accounting is maintained on an accrual basis excluding GASB 68 and 75</t>
  </si>
  <si>
    <t>*Management Fees calculated at 16% of Operating Revenues and Sponsor Fees are 3% of Operating Revenues</t>
  </si>
  <si>
    <t>*Management agreement with Educational Empowerment Group</t>
  </si>
  <si>
    <t>*Salaries and Wages are a purchased service from the Management Company</t>
  </si>
  <si>
    <t>*Benefits are medical insurance premiums and payroll taxes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</si>
  <si>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</si>
  <si>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</si>
  <si>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</si>
  <si>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</si>
  <si>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*Insurance Includes D&amp;O, general liability, and anticipated to increase by 3% per year</t>
  </si>
  <si>
    <t>*State Basic Foundation is calculated by multiplying the FTE to the per pupil blended average revenue amount, as according to the community school settlement reports</t>
  </si>
  <si>
    <t>*Other Operating Revenues include state facilities funding and casino revenue</t>
  </si>
  <si>
    <t>*Other Operating Disbursements include professional dues and student extracurricular activities</t>
  </si>
  <si>
    <t>IRN No.: 020811</t>
  </si>
  <si>
    <t>Ross</t>
  </si>
  <si>
    <t>Southern Ohio Career Academy</t>
  </si>
  <si>
    <t>For the Fiscal Years Ended 2021 through 2023, Actual and</t>
  </si>
  <si>
    <t>the Fiscal Years Ending 2024 through 2028, Forecasted</t>
  </si>
  <si>
    <t>Fiscal Year 2024-2028 Projected Debt</t>
  </si>
  <si>
    <t>Contract Term: 6/30/2028</t>
  </si>
  <si>
    <t>*School management contract expires 6/30/27 and auto renews for three consecutive terms</t>
  </si>
  <si>
    <t>*Rent Is $6,300 per month through FY2026 and assumes an increase of 5% per year thereafter</t>
  </si>
  <si>
    <t>*Legal Fees are the responsibility of the school and anticipated to rise by 3% each year starting in FY26</t>
  </si>
  <si>
    <t>FY24 - May 2024 submission</t>
  </si>
  <si>
    <t>EEG</t>
  </si>
  <si>
    <t>*Marketing costs are anticipated to increase by 3% each year starting in FY27</t>
  </si>
  <si>
    <t>*The school currently has debt from the management company and will start repaying it in FY26</t>
  </si>
  <si>
    <t>*The school anticipates total expenditures per FTE to be the following over the next 5 years:  FY2024 - $15,556, FY2025 - $10,367, FY2026 - $9,354, FY2027 - $9,448, FY2028 - $9,546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</si>
</sst>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43" fontId="4" fillId="0" borderId="0" xfId="0" applyNumberFormat="1" applyFont="1"/>
    <xf numFmtId="0" fontId="4" fillId="0" borderId="29" xfId="0" applyFont="1" applyBorder="1" applyAlignment="1">
      <alignment horizontal="center" wrapText="1"/>
    </xf>
    <xf numFmtId="44" fontId="4" fillId="0" borderId="0" xfId="0" applyNumberFormat="1" applyFont="1"/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1" fontId="4" fillId="0" borderId="0" xfId="0" applyNumberFormat="1" applyFont="1"/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4" fontId="4" fillId="2" borderId="32" xfId="0" applyNumberFormat="1" applyFont="1" applyFill="1" applyBorder="1" applyAlignment="1">
      <alignment horizontal="right"/>
    </xf>
    <xf numFmtId="44" fontId="4" fillId="2" borderId="33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8"/>
  <sheetViews>
    <sheetView tabSelected="1" zoomScaleNormal="100" workbookViewId="0">
      <selection activeCell="G83" sqref="G83"/>
    </sheetView>
  </sheetViews>
  <sheetFormatPr defaultColWidth="9.140625" defaultRowHeight="12" x14ac:dyDescent="0.2"/>
  <cols>
    <col min="1" max="1" width="46.42578125" style="4" customWidth="1"/>
    <col min="2" max="6" width="13.28515625" style="4" customWidth="1"/>
    <col min="7" max="7" width="14.7109375" style="4" bestFit="1" customWidth="1"/>
    <col min="8" max="9" width="13.28515625" style="4" customWidth="1"/>
    <col min="10" max="10" width="9.140625" style="4"/>
    <col min="11" max="11" width="12" style="4" bestFit="1" customWidth="1"/>
    <col min="12" max="13" width="9.140625" style="4"/>
    <col min="14" max="17" width="0" style="4" hidden="1" customWidth="1"/>
    <col min="18" max="16384" width="9.140625" style="4"/>
  </cols>
  <sheetData>
    <row r="1" spans="1:11" ht="12.75" x14ac:dyDescent="0.2">
      <c r="A1" s="1" t="s">
        <v>119</v>
      </c>
      <c r="B1" s="2"/>
      <c r="C1" s="2"/>
      <c r="D1" s="2"/>
      <c r="E1" s="2"/>
      <c r="F1" s="2"/>
      <c r="G1" s="2"/>
      <c r="H1" s="2"/>
      <c r="I1" s="3"/>
    </row>
    <row r="2" spans="1:11" x14ac:dyDescent="0.2">
      <c r="A2" s="5" t="s">
        <v>109</v>
      </c>
      <c r="B2" s="6"/>
      <c r="C2" s="6"/>
      <c r="D2" s="6"/>
      <c r="H2" s="7" t="s">
        <v>0</v>
      </c>
      <c r="I2" s="8" t="s">
        <v>110</v>
      </c>
    </row>
    <row r="3" spans="1:11" s="12" customFormat="1" ht="14.25" x14ac:dyDescent="0.2">
      <c r="A3" s="9" t="s">
        <v>94</v>
      </c>
      <c r="B3" s="51"/>
      <c r="C3" s="196"/>
      <c r="D3" s="196"/>
      <c r="E3" s="196"/>
      <c r="F3" s="196"/>
      <c r="G3" s="10"/>
      <c r="H3" s="10"/>
      <c r="I3" s="11"/>
    </row>
    <row r="4" spans="1:11" s="12" customFormat="1" ht="14.25" x14ac:dyDescent="0.2">
      <c r="A4" s="9" t="s">
        <v>115</v>
      </c>
      <c r="B4" s="181" t="s">
        <v>95</v>
      </c>
      <c r="C4" s="200" t="s">
        <v>111</v>
      </c>
      <c r="D4" s="200"/>
      <c r="E4" s="200"/>
      <c r="F4" s="200"/>
      <c r="G4" s="10"/>
      <c r="H4" s="10"/>
      <c r="I4" s="11"/>
    </row>
    <row r="5" spans="1:11" s="12" customFormat="1" ht="14.25" x14ac:dyDescent="0.2">
      <c r="A5" s="197" t="s">
        <v>1</v>
      </c>
      <c r="B5" s="198"/>
      <c r="C5" s="198"/>
      <c r="D5" s="198"/>
      <c r="E5" s="198"/>
      <c r="F5" s="198"/>
      <c r="G5" s="198"/>
      <c r="H5" s="198"/>
      <c r="I5" s="199"/>
    </row>
    <row r="6" spans="1:11" s="12" customFormat="1" ht="14.25" x14ac:dyDescent="0.2">
      <c r="A6" s="197" t="s">
        <v>112</v>
      </c>
      <c r="B6" s="198"/>
      <c r="C6" s="198"/>
      <c r="D6" s="198"/>
      <c r="E6" s="198"/>
      <c r="F6" s="198"/>
      <c r="G6" s="198"/>
      <c r="H6" s="198"/>
      <c r="I6" s="199"/>
    </row>
    <row r="7" spans="1:11" s="12" customFormat="1" ht="14.25" x14ac:dyDescent="0.2">
      <c r="A7" s="197" t="s">
        <v>113</v>
      </c>
      <c r="B7" s="198"/>
      <c r="C7" s="198"/>
      <c r="D7" s="198"/>
      <c r="E7" s="198"/>
      <c r="F7" s="198"/>
      <c r="G7" s="198"/>
      <c r="H7" s="198"/>
      <c r="I7" s="199"/>
    </row>
    <row r="8" spans="1:11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 x14ac:dyDescent="0.25">
      <c r="A9" s="17"/>
      <c r="B9" s="190" t="s">
        <v>2</v>
      </c>
      <c r="C9" s="191"/>
      <c r="D9" s="192"/>
      <c r="E9" s="18" t="s">
        <v>3</v>
      </c>
      <c r="F9" s="19"/>
      <c r="G9" s="19"/>
      <c r="H9" s="19"/>
      <c r="I9" s="20"/>
    </row>
    <row r="10" spans="1:11" x14ac:dyDescent="0.2">
      <c r="A10" s="17"/>
      <c r="B10" s="21" t="s">
        <v>4</v>
      </c>
      <c r="C10" s="22" t="s">
        <v>4</v>
      </c>
      <c r="D10" s="22" t="s">
        <v>4</v>
      </c>
      <c r="E10" s="209" t="s">
        <v>4</v>
      </c>
      <c r="F10" s="210" t="s">
        <v>4</v>
      </c>
      <c r="G10" s="210" t="s">
        <v>4</v>
      </c>
      <c r="H10" s="210" t="s">
        <v>4</v>
      </c>
      <c r="I10" s="211" t="s">
        <v>4</v>
      </c>
    </row>
    <row r="11" spans="1:11" x14ac:dyDescent="0.2">
      <c r="A11" s="17"/>
      <c r="B11" s="27">
        <v>2021</v>
      </c>
      <c r="C11" s="171">
        <v>2022</v>
      </c>
      <c r="D11" s="202">
        <v>2023</v>
      </c>
      <c r="E11" s="29">
        <v>2024</v>
      </c>
      <c r="F11" s="212">
        <v>2025</v>
      </c>
      <c r="G11" s="213">
        <v>2026</v>
      </c>
      <c r="H11" s="213">
        <v>2027</v>
      </c>
      <c r="I11" s="30">
        <v>2028</v>
      </c>
    </row>
    <row r="12" spans="1:11" x14ac:dyDescent="0.2">
      <c r="A12" s="31" t="s">
        <v>5</v>
      </c>
      <c r="B12" s="77"/>
      <c r="C12" s="57"/>
      <c r="D12" s="203"/>
      <c r="E12" s="85"/>
      <c r="F12" s="58"/>
      <c r="G12" s="58"/>
      <c r="H12" s="58"/>
      <c r="I12" s="86"/>
    </row>
    <row r="13" spans="1:11" x14ac:dyDescent="0.2">
      <c r="A13" s="17" t="s">
        <v>6</v>
      </c>
      <c r="B13" s="78">
        <v>0</v>
      </c>
      <c r="C13" s="59">
        <v>0</v>
      </c>
      <c r="D13" s="204">
        <v>0</v>
      </c>
      <c r="E13" s="87">
        <v>375091.89</v>
      </c>
      <c r="F13" s="60">
        <v>613786.73</v>
      </c>
      <c r="G13" s="60">
        <v>724609.33402777766</v>
      </c>
      <c r="H13" s="60">
        <v>809857.49097222218</v>
      </c>
      <c r="I13" s="88">
        <v>895105.64791666658</v>
      </c>
      <c r="K13" s="167"/>
    </row>
    <row r="14" spans="1:11" x14ac:dyDescent="0.2">
      <c r="A14" s="17" t="s">
        <v>7</v>
      </c>
      <c r="B14" s="79">
        <v>0</v>
      </c>
      <c r="C14" s="61">
        <v>0</v>
      </c>
      <c r="D14" s="201">
        <v>0</v>
      </c>
      <c r="E14" s="89">
        <v>0</v>
      </c>
      <c r="F14" s="62">
        <v>0</v>
      </c>
      <c r="G14" s="62">
        <v>0</v>
      </c>
      <c r="H14" s="62">
        <v>0</v>
      </c>
      <c r="I14" s="90">
        <v>0</v>
      </c>
      <c r="J14" s="32"/>
    </row>
    <row r="15" spans="1:11" x14ac:dyDescent="0.2">
      <c r="A15" s="17" t="s">
        <v>8</v>
      </c>
      <c r="B15" s="79">
        <v>0</v>
      </c>
      <c r="C15" s="61">
        <v>0</v>
      </c>
      <c r="D15" s="201">
        <v>0</v>
      </c>
      <c r="E15" s="89">
        <v>0</v>
      </c>
      <c r="F15" s="62">
        <v>0</v>
      </c>
      <c r="G15" s="62">
        <v>0</v>
      </c>
      <c r="H15" s="62">
        <v>0</v>
      </c>
      <c r="I15" s="90">
        <v>0</v>
      </c>
      <c r="J15" s="32"/>
    </row>
    <row r="16" spans="1:11" x14ac:dyDescent="0.2">
      <c r="A16" s="17" t="s">
        <v>9</v>
      </c>
      <c r="B16" s="79">
        <v>0</v>
      </c>
      <c r="C16" s="61"/>
      <c r="D16" s="201">
        <v>0</v>
      </c>
      <c r="E16" s="89">
        <v>45654.99</v>
      </c>
      <c r="F16" s="62">
        <v>74708.17</v>
      </c>
      <c r="G16" s="62">
        <v>88197.145138888896</v>
      </c>
      <c r="H16" s="62">
        <v>98573.279861111121</v>
      </c>
      <c r="I16" s="90">
        <v>108949.41458333335</v>
      </c>
      <c r="J16" s="32"/>
      <c r="K16" s="165"/>
    </row>
    <row r="17" spans="1:10" x14ac:dyDescent="0.2">
      <c r="A17" s="33" t="s">
        <v>10</v>
      </c>
      <c r="B17" s="80">
        <f t="shared" ref="B17:I17" si="0">SUM(B12:B16)</f>
        <v>0</v>
      </c>
      <c r="C17" s="63">
        <f t="shared" si="0"/>
        <v>0</v>
      </c>
      <c r="D17" s="205">
        <f t="shared" si="0"/>
        <v>0</v>
      </c>
      <c r="E17" s="91">
        <f t="shared" si="0"/>
        <v>420746.88</v>
      </c>
      <c r="F17" s="64">
        <f t="shared" si="0"/>
        <v>688494.9</v>
      </c>
      <c r="G17" s="64">
        <f t="shared" si="0"/>
        <v>812806.47916666651</v>
      </c>
      <c r="H17" s="64">
        <f t="shared" si="0"/>
        <v>908430.77083333326</v>
      </c>
      <c r="I17" s="92">
        <f t="shared" si="0"/>
        <v>1004055.0624999999</v>
      </c>
      <c r="J17" s="32"/>
    </row>
    <row r="18" spans="1:10" x14ac:dyDescent="0.2">
      <c r="A18" s="33"/>
      <c r="B18" s="80"/>
      <c r="C18" s="63"/>
      <c r="D18" s="205"/>
      <c r="E18" s="91"/>
      <c r="F18" s="64"/>
      <c r="G18" s="64"/>
      <c r="H18" s="64"/>
      <c r="I18" s="92"/>
      <c r="J18" s="32"/>
    </row>
    <row r="19" spans="1:10" x14ac:dyDescent="0.2">
      <c r="A19" s="31" t="s">
        <v>11</v>
      </c>
      <c r="B19" s="80"/>
      <c r="C19" s="65"/>
      <c r="D19" s="206"/>
      <c r="E19" s="93"/>
      <c r="F19" s="66"/>
      <c r="G19" s="66"/>
      <c r="H19" s="66"/>
      <c r="I19" s="94"/>
      <c r="J19" s="32"/>
    </row>
    <row r="20" spans="1:10" x14ac:dyDescent="0.2">
      <c r="A20" s="17" t="s">
        <v>12</v>
      </c>
      <c r="B20" s="78">
        <v>0</v>
      </c>
      <c r="C20" s="59">
        <v>0</v>
      </c>
      <c r="D20" s="204">
        <v>0</v>
      </c>
      <c r="E20" s="95">
        <v>0</v>
      </c>
      <c r="F20" s="60">
        <v>0</v>
      </c>
      <c r="G20" s="60">
        <v>0</v>
      </c>
      <c r="H20" s="60">
        <v>0</v>
      </c>
      <c r="I20" s="88">
        <v>0</v>
      </c>
      <c r="J20" s="32"/>
    </row>
    <row r="21" spans="1:10" x14ac:dyDescent="0.2">
      <c r="A21" s="17" t="s">
        <v>13</v>
      </c>
      <c r="B21" s="79">
        <v>0</v>
      </c>
      <c r="C21" s="61">
        <v>0</v>
      </c>
      <c r="D21" s="201">
        <v>0</v>
      </c>
      <c r="E21" s="96">
        <v>32827.75</v>
      </c>
      <c r="F21" s="67">
        <v>36339.800000000003</v>
      </c>
      <c r="G21" s="67">
        <v>37429.993999999999</v>
      </c>
      <c r="H21" s="67">
        <v>45578.952792508433</v>
      </c>
      <c r="I21" s="97">
        <v>53972.380348792118</v>
      </c>
      <c r="J21" s="32"/>
    </row>
    <row r="22" spans="1:10" x14ac:dyDescent="0.2">
      <c r="A22" s="17" t="s">
        <v>14</v>
      </c>
      <c r="B22" s="79">
        <v>0</v>
      </c>
      <c r="C22" s="61">
        <v>0</v>
      </c>
      <c r="D22" s="201">
        <v>0</v>
      </c>
      <c r="E22" s="96">
        <v>607056.49</v>
      </c>
      <c r="F22" s="67">
        <v>679293.57000000007</v>
      </c>
      <c r="G22" s="67">
        <v>725994.50420972216</v>
      </c>
      <c r="H22" s="67">
        <v>819274.27511505003</v>
      </c>
      <c r="I22" s="97">
        <v>914735.58910962113</v>
      </c>
      <c r="J22" s="32"/>
    </row>
    <row r="23" spans="1:10" x14ac:dyDescent="0.2">
      <c r="A23" s="17" t="s">
        <v>15</v>
      </c>
      <c r="B23" s="79">
        <v>0</v>
      </c>
      <c r="C23" s="61">
        <v>0</v>
      </c>
      <c r="D23" s="201">
        <v>0</v>
      </c>
      <c r="E23" s="96">
        <v>39012.14</v>
      </c>
      <c r="F23" s="67">
        <v>25782.93</v>
      </c>
      <c r="G23" s="67">
        <v>26556.4179</v>
      </c>
      <c r="H23" s="67">
        <v>27353.110436999999</v>
      </c>
      <c r="I23" s="97">
        <v>28173.703750109999</v>
      </c>
      <c r="J23" s="32"/>
    </row>
    <row r="24" spans="1:10" x14ac:dyDescent="0.2">
      <c r="A24" s="17" t="s">
        <v>16</v>
      </c>
      <c r="B24" s="79">
        <v>0</v>
      </c>
      <c r="C24" s="61">
        <v>0</v>
      </c>
      <c r="D24" s="201">
        <v>0</v>
      </c>
      <c r="E24" s="96">
        <v>5565.98</v>
      </c>
      <c r="F24" s="67">
        <v>5000</v>
      </c>
      <c r="G24" s="67">
        <v>5150</v>
      </c>
      <c r="H24" s="67">
        <v>5304.5</v>
      </c>
      <c r="I24" s="97">
        <v>5463.6350000000002</v>
      </c>
      <c r="J24" s="32"/>
    </row>
    <row r="25" spans="1:10" x14ac:dyDescent="0.2">
      <c r="A25" s="17" t="s">
        <v>17</v>
      </c>
      <c r="B25" s="79">
        <v>0</v>
      </c>
      <c r="C25" s="61">
        <v>0</v>
      </c>
      <c r="D25" s="201">
        <v>0</v>
      </c>
      <c r="E25" s="96">
        <v>0</v>
      </c>
      <c r="F25" s="67">
        <v>0</v>
      </c>
      <c r="G25" s="67">
        <v>0</v>
      </c>
      <c r="H25" s="67">
        <v>0</v>
      </c>
      <c r="I25" s="97">
        <v>0</v>
      </c>
      <c r="J25" s="32"/>
    </row>
    <row r="26" spans="1:10" x14ac:dyDescent="0.2">
      <c r="A26" s="17" t="s">
        <v>18</v>
      </c>
      <c r="B26" s="79">
        <v>0</v>
      </c>
      <c r="C26" s="61">
        <v>0</v>
      </c>
      <c r="D26" s="201">
        <v>0</v>
      </c>
      <c r="E26" s="96">
        <v>0</v>
      </c>
      <c r="F26" s="62">
        <v>0</v>
      </c>
      <c r="G26" s="62">
        <v>0</v>
      </c>
      <c r="H26" s="62">
        <v>0</v>
      </c>
      <c r="I26" s="90">
        <v>0</v>
      </c>
      <c r="J26" s="32"/>
    </row>
    <row r="27" spans="1:10" x14ac:dyDescent="0.2">
      <c r="A27" s="17" t="s">
        <v>19</v>
      </c>
      <c r="B27" s="79">
        <v>0</v>
      </c>
      <c r="C27" s="61">
        <v>0</v>
      </c>
      <c r="D27" s="201">
        <v>0</v>
      </c>
      <c r="E27" s="96">
        <v>0</v>
      </c>
      <c r="F27" s="62">
        <v>0</v>
      </c>
      <c r="G27" s="62">
        <v>0</v>
      </c>
      <c r="H27" s="62">
        <v>0</v>
      </c>
      <c r="I27" s="90">
        <v>0</v>
      </c>
      <c r="J27" s="32"/>
    </row>
    <row r="28" spans="1:10" x14ac:dyDescent="0.2">
      <c r="A28" s="17" t="s">
        <v>20</v>
      </c>
      <c r="B28" s="80">
        <f t="shared" ref="B28:D28" si="1">SUM(B19:B27)</f>
        <v>0</v>
      </c>
      <c r="C28" s="63">
        <f t="shared" si="1"/>
        <v>0</v>
      </c>
      <c r="D28" s="205">
        <f t="shared" si="1"/>
        <v>0</v>
      </c>
      <c r="E28" s="91">
        <f>SUM(E19:E27)</f>
        <v>684462.36</v>
      </c>
      <c r="F28" s="64">
        <f t="shared" ref="F28:I28" si="2">SUM(F19:F27)</f>
        <v>746416.30000000016</v>
      </c>
      <c r="G28" s="64">
        <f t="shared" si="2"/>
        <v>795130.91610972211</v>
      </c>
      <c r="H28" s="64">
        <f t="shared" si="2"/>
        <v>897510.83834455849</v>
      </c>
      <c r="I28" s="92">
        <f t="shared" si="2"/>
        <v>1002345.3082085232</v>
      </c>
      <c r="J28" s="34"/>
    </row>
    <row r="29" spans="1:10" ht="12" customHeight="1" x14ac:dyDescent="0.2">
      <c r="A29" s="17"/>
      <c r="B29" s="80"/>
      <c r="C29" s="63"/>
      <c r="D29" s="205"/>
      <c r="E29" s="91"/>
      <c r="F29" s="64"/>
      <c r="G29" s="64"/>
      <c r="H29" s="64"/>
      <c r="I29" s="92"/>
      <c r="J29" s="32"/>
    </row>
    <row r="30" spans="1:10" ht="12" customHeight="1" x14ac:dyDescent="0.2">
      <c r="A30" s="17" t="s">
        <v>21</v>
      </c>
      <c r="B30" s="80"/>
      <c r="C30" s="63"/>
      <c r="D30" s="205"/>
      <c r="E30" s="91"/>
      <c r="F30" s="64"/>
      <c r="G30" s="64"/>
      <c r="H30" s="64"/>
      <c r="I30" s="92"/>
      <c r="J30" s="32"/>
    </row>
    <row r="31" spans="1:10" ht="12" customHeight="1" x14ac:dyDescent="0.2">
      <c r="A31" s="17" t="s">
        <v>11</v>
      </c>
      <c r="B31" s="80">
        <f t="shared" ref="B31:I31" si="3">+B17-B28</f>
        <v>0</v>
      </c>
      <c r="C31" s="63">
        <f t="shared" si="3"/>
        <v>0</v>
      </c>
      <c r="D31" s="205">
        <f t="shared" si="3"/>
        <v>0</v>
      </c>
      <c r="E31" s="91">
        <f t="shared" si="3"/>
        <v>-263715.48</v>
      </c>
      <c r="F31" s="64">
        <f t="shared" si="3"/>
        <v>-57921.40000000014</v>
      </c>
      <c r="G31" s="64">
        <f t="shared" si="3"/>
        <v>17675.563056944404</v>
      </c>
      <c r="H31" s="64">
        <f t="shared" si="3"/>
        <v>10919.932488774764</v>
      </c>
      <c r="I31" s="92">
        <f t="shared" si="3"/>
        <v>1709.7542914766818</v>
      </c>
      <c r="J31" s="32"/>
    </row>
    <row r="32" spans="1:10" ht="12" customHeight="1" x14ac:dyDescent="0.2">
      <c r="A32" s="17"/>
      <c r="B32" s="80"/>
      <c r="C32" s="63"/>
      <c r="D32" s="205"/>
      <c r="E32" s="91"/>
      <c r="F32" s="64"/>
      <c r="G32" s="64"/>
      <c r="H32" s="64"/>
      <c r="I32" s="92"/>
      <c r="J32" s="32"/>
    </row>
    <row r="33" spans="1:11" ht="12" customHeight="1" x14ac:dyDescent="0.2">
      <c r="A33" s="31" t="s">
        <v>22</v>
      </c>
      <c r="B33" s="81"/>
      <c r="C33" s="65"/>
      <c r="D33" s="206"/>
      <c r="E33" s="98"/>
      <c r="F33" s="68"/>
      <c r="G33" s="68"/>
      <c r="H33" s="68"/>
      <c r="I33" s="99"/>
      <c r="J33" s="32"/>
    </row>
    <row r="34" spans="1:11" ht="12" customHeight="1" x14ac:dyDescent="0.2">
      <c r="A34" s="17" t="s">
        <v>23</v>
      </c>
      <c r="B34" s="78">
        <v>0</v>
      </c>
      <c r="C34" s="59">
        <v>0</v>
      </c>
      <c r="D34" s="204">
        <v>0</v>
      </c>
      <c r="E34" s="87">
        <v>10198.030000000001</v>
      </c>
      <c r="F34" s="60">
        <v>39470.86</v>
      </c>
      <c r="G34" s="60">
        <v>46597.543055555558</v>
      </c>
      <c r="H34" s="60">
        <v>52079.606944444444</v>
      </c>
      <c r="I34" s="88">
        <v>57561.670833333337</v>
      </c>
      <c r="J34" s="32"/>
      <c r="K34" s="167"/>
    </row>
    <row r="35" spans="1:11" ht="12" customHeight="1" x14ac:dyDescent="0.2">
      <c r="A35" s="17" t="s">
        <v>24</v>
      </c>
      <c r="B35" s="79">
        <v>0</v>
      </c>
      <c r="C35" s="61">
        <v>0</v>
      </c>
      <c r="D35" s="201">
        <v>0</v>
      </c>
      <c r="E35" s="89">
        <v>16996.84</v>
      </c>
      <c r="F35" s="62">
        <v>27247.99</v>
      </c>
      <c r="G35" s="62">
        <v>32167.765972222223</v>
      </c>
      <c r="H35" s="62">
        <v>35952.209027777775</v>
      </c>
      <c r="I35" s="90">
        <v>39736.652083333334</v>
      </c>
      <c r="J35" s="32"/>
      <c r="K35" s="165"/>
    </row>
    <row r="36" spans="1:11" ht="12" customHeight="1" x14ac:dyDescent="0.2">
      <c r="A36" s="17" t="s">
        <v>25</v>
      </c>
      <c r="B36" s="79">
        <v>0</v>
      </c>
      <c r="C36" s="61">
        <v>0</v>
      </c>
      <c r="D36" s="201">
        <v>0</v>
      </c>
      <c r="E36" s="89">
        <v>0</v>
      </c>
      <c r="F36" s="62">
        <v>0</v>
      </c>
      <c r="G36" s="62">
        <v>0</v>
      </c>
      <c r="H36" s="62">
        <v>0</v>
      </c>
      <c r="I36" s="90">
        <v>0</v>
      </c>
      <c r="J36" s="32"/>
    </row>
    <row r="37" spans="1:11" ht="12" customHeight="1" x14ac:dyDescent="0.2">
      <c r="A37" s="17" t="s">
        <v>26</v>
      </c>
      <c r="B37" s="79">
        <v>0</v>
      </c>
      <c r="C37" s="61">
        <v>0</v>
      </c>
      <c r="D37" s="201">
        <v>0</v>
      </c>
      <c r="E37" s="89">
        <v>0</v>
      </c>
      <c r="F37" s="62">
        <v>0</v>
      </c>
      <c r="G37" s="62">
        <v>0</v>
      </c>
      <c r="H37" s="62">
        <v>0</v>
      </c>
      <c r="I37" s="90">
        <v>0</v>
      </c>
      <c r="J37" s="32"/>
    </row>
    <row r="38" spans="1:11" ht="12" customHeight="1" x14ac:dyDescent="0.2">
      <c r="A38" s="17" t="s">
        <v>27</v>
      </c>
      <c r="B38" s="79">
        <v>0</v>
      </c>
      <c r="C38" s="61">
        <v>0</v>
      </c>
      <c r="D38" s="201">
        <v>0</v>
      </c>
      <c r="E38" s="89">
        <v>0</v>
      </c>
      <c r="F38" s="62">
        <v>0</v>
      </c>
      <c r="G38" s="62">
        <v>0</v>
      </c>
      <c r="H38" s="62">
        <v>0</v>
      </c>
      <c r="I38" s="90">
        <v>0</v>
      </c>
      <c r="J38" s="32"/>
    </row>
    <row r="39" spans="1:11" ht="12" customHeight="1" x14ac:dyDescent="0.2">
      <c r="A39" s="17" t="s">
        <v>28</v>
      </c>
      <c r="B39" s="79">
        <v>0</v>
      </c>
      <c r="C39" s="61">
        <v>0</v>
      </c>
      <c r="D39" s="201">
        <v>0</v>
      </c>
      <c r="E39" s="89">
        <v>240000</v>
      </c>
      <c r="F39" s="62">
        <v>0</v>
      </c>
      <c r="G39" s="62">
        <v>0</v>
      </c>
      <c r="H39" s="62">
        <v>0</v>
      </c>
      <c r="I39" s="90">
        <v>0</v>
      </c>
      <c r="J39" s="32"/>
      <c r="K39" s="170"/>
    </row>
    <row r="40" spans="1:11" ht="12" customHeight="1" x14ac:dyDescent="0.2">
      <c r="A40" s="17" t="s">
        <v>29</v>
      </c>
      <c r="B40" s="79">
        <v>0</v>
      </c>
      <c r="C40" s="61">
        <v>0</v>
      </c>
      <c r="D40" s="201">
        <v>0</v>
      </c>
      <c r="E40" s="89">
        <v>0</v>
      </c>
      <c r="F40" s="62">
        <v>0</v>
      </c>
      <c r="G40" s="62">
        <v>-50000</v>
      </c>
      <c r="H40" s="62">
        <v>-60000</v>
      </c>
      <c r="I40" s="90">
        <v>-90000</v>
      </c>
      <c r="J40" s="32"/>
    </row>
    <row r="41" spans="1:11" ht="12" customHeight="1" x14ac:dyDescent="0.2">
      <c r="A41" s="17" t="s">
        <v>30</v>
      </c>
      <c r="B41" s="79">
        <v>0</v>
      </c>
      <c r="C41" s="61">
        <v>0</v>
      </c>
      <c r="D41" s="201">
        <v>0</v>
      </c>
      <c r="E41" s="89">
        <v>0</v>
      </c>
      <c r="F41" s="62">
        <v>0</v>
      </c>
      <c r="G41" s="62">
        <v>0</v>
      </c>
      <c r="H41" s="62">
        <v>0</v>
      </c>
      <c r="I41" s="90">
        <v>0</v>
      </c>
      <c r="J41" s="32"/>
    </row>
    <row r="42" spans="1:11" ht="12" customHeight="1" x14ac:dyDescent="0.2">
      <c r="A42" s="17" t="s">
        <v>31</v>
      </c>
      <c r="B42" s="79">
        <v>0</v>
      </c>
      <c r="C42" s="61">
        <v>0</v>
      </c>
      <c r="D42" s="201">
        <v>0</v>
      </c>
      <c r="E42" s="89">
        <v>0</v>
      </c>
      <c r="F42" s="62">
        <v>0</v>
      </c>
      <c r="G42" s="62">
        <v>0</v>
      </c>
      <c r="H42" s="62">
        <v>0</v>
      </c>
      <c r="I42" s="90">
        <v>0</v>
      </c>
      <c r="J42" s="32"/>
    </row>
    <row r="43" spans="1:11" ht="12" customHeight="1" x14ac:dyDescent="0.2">
      <c r="A43" s="17" t="s">
        <v>32</v>
      </c>
      <c r="B43" s="79">
        <v>0</v>
      </c>
      <c r="C43" s="61">
        <v>0</v>
      </c>
      <c r="D43" s="201">
        <v>0</v>
      </c>
      <c r="E43" s="89">
        <v>0</v>
      </c>
      <c r="F43" s="62">
        <v>0</v>
      </c>
      <c r="G43" s="62">
        <v>0</v>
      </c>
      <c r="H43" s="62">
        <v>0</v>
      </c>
      <c r="I43" s="90">
        <v>0</v>
      </c>
      <c r="J43" s="32"/>
    </row>
    <row r="44" spans="1:11" ht="12" customHeight="1" x14ac:dyDescent="0.2">
      <c r="A44" s="17" t="s">
        <v>33</v>
      </c>
      <c r="B44" s="80">
        <f t="shared" ref="B44:I44" si="4">SUM(B33:B43)</f>
        <v>0</v>
      </c>
      <c r="C44" s="63">
        <f t="shared" si="4"/>
        <v>0</v>
      </c>
      <c r="D44" s="205">
        <f t="shared" si="4"/>
        <v>0</v>
      </c>
      <c r="E44" s="91">
        <f t="shared" si="4"/>
        <v>267194.87</v>
      </c>
      <c r="F44" s="64">
        <f t="shared" si="4"/>
        <v>66718.850000000006</v>
      </c>
      <c r="G44" s="64">
        <f t="shared" si="4"/>
        <v>28765.309027777781</v>
      </c>
      <c r="H44" s="64">
        <f t="shared" si="4"/>
        <v>28031.815972222219</v>
      </c>
      <c r="I44" s="92">
        <f t="shared" si="4"/>
        <v>7298.3229166666715</v>
      </c>
      <c r="J44" s="32"/>
    </row>
    <row r="45" spans="1:11" ht="12" customHeight="1" x14ac:dyDescent="0.2">
      <c r="A45" s="17"/>
      <c r="B45" s="82"/>
      <c r="C45" s="69"/>
      <c r="D45" s="207"/>
      <c r="E45" s="100"/>
      <c r="F45" s="70"/>
      <c r="G45" s="70"/>
      <c r="H45" s="70"/>
      <c r="I45" s="101"/>
      <c r="J45" s="32"/>
    </row>
    <row r="46" spans="1:11" ht="12" customHeight="1" x14ac:dyDescent="0.2">
      <c r="A46" s="17"/>
      <c r="B46" s="82"/>
      <c r="C46" s="69"/>
      <c r="D46" s="207"/>
      <c r="E46" s="100"/>
      <c r="F46" s="70"/>
      <c r="G46" s="70"/>
      <c r="H46" s="70"/>
      <c r="I46" s="101"/>
      <c r="J46" s="32"/>
    </row>
    <row r="47" spans="1:11" ht="12" customHeight="1" x14ac:dyDescent="0.2">
      <c r="A47" s="17" t="s">
        <v>34</v>
      </c>
      <c r="B47" s="82"/>
      <c r="C47" s="69"/>
      <c r="D47" s="207"/>
      <c r="E47" s="100"/>
      <c r="F47" s="70"/>
      <c r="G47" s="70"/>
      <c r="H47" s="70"/>
      <c r="I47" s="101"/>
      <c r="J47" s="32"/>
    </row>
    <row r="48" spans="1:11" ht="12" customHeight="1" x14ac:dyDescent="0.2">
      <c r="A48" s="17" t="s">
        <v>35</v>
      </c>
      <c r="B48" s="82"/>
      <c r="C48" s="69"/>
      <c r="D48" s="207"/>
      <c r="E48" s="100"/>
      <c r="F48" s="70"/>
      <c r="G48" s="70"/>
      <c r="H48" s="70"/>
      <c r="I48" s="101"/>
      <c r="J48" s="32"/>
    </row>
    <row r="49" spans="1:10" ht="12" customHeight="1" x14ac:dyDescent="0.2">
      <c r="A49" s="17" t="s">
        <v>36</v>
      </c>
      <c r="B49" s="82">
        <f t="shared" ref="B49:I49" si="5">+B31+B44</f>
        <v>0</v>
      </c>
      <c r="C49" s="69">
        <f t="shared" si="5"/>
        <v>0</v>
      </c>
      <c r="D49" s="207">
        <f t="shared" si="5"/>
        <v>0</v>
      </c>
      <c r="E49" s="100">
        <f t="shared" si="5"/>
        <v>3479.390000000014</v>
      </c>
      <c r="F49" s="70">
        <f t="shared" si="5"/>
        <v>8797.4499999998661</v>
      </c>
      <c r="G49" s="70">
        <f t="shared" si="5"/>
        <v>46440.872084722185</v>
      </c>
      <c r="H49" s="70">
        <f t="shared" si="5"/>
        <v>38951.748460996983</v>
      </c>
      <c r="I49" s="101">
        <f t="shared" si="5"/>
        <v>9008.0772081433533</v>
      </c>
      <c r="J49" s="32"/>
    </row>
    <row r="50" spans="1:10" ht="12" customHeight="1" x14ac:dyDescent="0.2">
      <c r="A50" s="17"/>
      <c r="B50" s="82"/>
      <c r="C50" s="69"/>
      <c r="D50" s="207"/>
      <c r="E50" s="100"/>
      <c r="F50" s="70"/>
      <c r="G50" s="70"/>
      <c r="H50" s="70"/>
      <c r="I50" s="101"/>
      <c r="J50" s="32"/>
    </row>
    <row r="51" spans="1:10" ht="12" customHeight="1" x14ac:dyDescent="0.2">
      <c r="A51" s="17" t="s">
        <v>37</v>
      </c>
      <c r="B51" s="82">
        <v>0</v>
      </c>
      <c r="C51" s="69">
        <f t="shared" ref="C51:I51" si="6">B53</f>
        <v>0</v>
      </c>
      <c r="D51" s="207">
        <f t="shared" si="6"/>
        <v>0</v>
      </c>
      <c r="E51" s="100">
        <f t="shared" si="6"/>
        <v>0</v>
      </c>
      <c r="F51" s="70">
        <f t="shared" si="6"/>
        <v>3479.390000000014</v>
      </c>
      <c r="G51" s="70">
        <f t="shared" si="6"/>
        <v>12276.83999999988</v>
      </c>
      <c r="H51" s="70">
        <f t="shared" si="6"/>
        <v>58717.712084722065</v>
      </c>
      <c r="I51" s="101">
        <f t="shared" si="6"/>
        <v>97669.460545719048</v>
      </c>
      <c r="J51" s="32"/>
    </row>
    <row r="52" spans="1:10" ht="12" customHeight="1" x14ac:dyDescent="0.2">
      <c r="A52" s="17"/>
      <c r="B52" s="82"/>
      <c r="C52" s="69"/>
      <c r="D52" s="207"/>
      <c r="E52" s="100"/>
      <c r="F52" s="70"/>
      <c r="G52" s="70"/>
      <c r="H52" s="70"/>
      <c r="I52" s="101"/>
    </row>
    <row r="53" spans="1:10" ht="12" customHeight="1" thickBot="1" x14ac:dyDescent="0.25">
      <c r="A53" s="17" t="s">
        <v>38</v>
      </c>
      <c r="B53" s="83">
        <f>+B49+B51</f>
        <v>0</v>
      </c>
      <c r="C53" s="84">
        <f t="shared" ref="C53:I53" si="7">+C49+C51</f>
        <v>0</v>
      </c>
      <c r="D53" s="208">
        <f t="shared" si="7"/>
        <v>0</v>
      </c>
      <c r="E53" s="102">
        <f t="shared" si="7"/>
        <v>3479.390000000014</v>
      </c>
      <c r="F53" s="103">
        <f t="shared" si="7"/>
        <v>12276.83999999988</v>
      </c>
      <c r="G53" s="103">
        <f t="shared" si="7"/>
        <v>58717.712084722065</v>
      </c>
      <c r="H53" s="103">
        <f t="shared" si="7"/>
        <v>97669.460545719048</v>
      </c>
      <c r="I53" s="104">
        <f t="shared" si="7"/>
        <v>106677.5377538624</v>
      </c>
    </row>
    <row r="54" spans="1:10" ht="12" customHeight="1" x14ac:dyDescent="0.2">
      <c r="A54" s="17"/>
      <c r="B54" s="36"/>
      <c r="C54" s="36"/>
      <c r="D54" s="36"/>
      <c r="E54" s="36"/>
      <c r="F54" s="36"/>
      <c r="G54" s="36"/>
      <c r="H54" s="36"/>
      <c r="I54" s="36"/>
    </row>
    <row r="55" spans="1:10" ht="12" hidden="1" customHeight="1" x14ac:dyDescent="0.2">
      <c r="A55" s="31" t="s">
        <v>39</v>
      </c>
      <c r="B55" s="35">
        <v>0</v>
      </c>
      <c r="C55" s="35">
        <v>0</v>
      </c>
      <c r="D55" s="35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</row>
    <row r="56" spans="1:10" ht="12" hidden="1" customHeight="1" x14ac:dyDescent="0.2">
      <c r="A56" s="31"/>
      <c r="B56" s="35">
        <v>0</v>
      </c>
      <c r="C56" s="35">
        <v>0</v>
      </c>
      <c r="D56" s="35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</row>
    <row r="57" spans="1:10" ht="12" hidden="1" customHeight="1" x14ac:dyDescent="0.2">
      <c r="A57" s="17" t="s">
        <v>40</v>
      </c>
      <c r="B57" s="37">
        <v>0</v>
      </c>
      <c r="C57" s="35">
        <v>0</v>
      </c>
      <c r="D57" s="35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</row>
    <row r="58" spans="1:10" ht="12" hidden="1" customHeight="1" x14ac:dyDescent="0.2">
      <c r="A58" s="17" t="s">
        <v>41</v>
      </c>
      <c r="B58" s="37">
        <v>0</v>
      </c>
      <c r="C58" s="35">
        <v>0</v>
      </c>
      <c r="D58" s="35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1:10" hidden="1" x14ac:dyDescent="0.2">
      <c r="A59" s="17" t="s">
        <v>42</v>
      </c>
      <c r="B59" s="37">
        <v>0</v>
      </c>
      <c r="C59" s="35">
        <v>0</v>
      </c>
      <c r="D59" s="35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</row>
    <row r="60" spans="1:10" hidden="1" x14ac:dyDescent="0.2">
      <c r="A60" s="17" t="s">
        <v>43</v>
      </c>
      <c r="B60" s="37">
        <v>0</v>
      </c>
      <c r="C60" s="35">
        <v>0</v>
      </c>
      <c r="D60" s="35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</row>
    <row r="61" spans="1:10" hidden="1" x14ac:dyDescent="0.2">
      <c r="A61" s="17" t="s">
        <v>44</v>
      </c>
      <c r="B61" s="37">
        <v>0</v>
      </c>
      <c r="C61" s="35">
        <v>0</v>
      </c>
      <c r="D61" s="35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</row>
    <row r="62" spans="1:10" hidden="1" x14ac:dyDescent="0.2">
      <c r="A62" s="17" t="s">
        <v>45</v>
      </c>
      <c r="B62" s="37">
        <v>0</v>
      </c>
      <c r="C62" s="35">
        <v>0</v>
      </c>
      <c r="D62" s="35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</row>
    <row r="63" spans="1:10" x14ac:dyDescent="0.2">
      <c r="A63" s="17"/>
      <c r="B63" s="39"/>
      <c r="C63" s="40"/>
      <c r="D63" s="40"/>
      <c r="E63" s="39"/>
      <c r="F63" s="39"/>
      <c r="G63" s="39"/>
      <c r="H63" s="39"/>
      <c r="I63" s="39"/>
    </row>
    <row r="64" spans="1:10" ht="15.75" thickBot="1" x14ac:dyDescent="0.3">
      <c r="A64" s="76" t="s">
        <v>46</v>
      </c>
      <c r="B64" s="39"/>
      <c r="C64" s="40"/>
      <c r="D64" s="40"/>
      <c r="E64" s="39"/>
      <c r="F64" s="39"/>
      <c r="G64" s="39"/>
      <c r="H64" s="39"/>
      <c r="I64" s="39"/>
    </row>
    <row r="65" spans="1:9" s="41" customFormat="1" ht="13.5" customHeight="1" thickBot="1" x14ac:dyDescent="0.25">
      <c r="A65" s="31"/>
      <c r="B65" s="190" t="s">
        <v>2</v>
      </c>
      <c r="C65" s="191"/>
      <c r="D65" s="192"/>
      <c r="E65" s="193" t="s">
        <v>3</v>
      </c>
      <c r="F65" s="194"/>
      <c r="G65" s="194"/>
      <c r="H65" s="194"/>
      <c r="I65" s="195"/>
    </row>
    <row r="66" spans="1:9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">
      <c r="A67" s="31" t="s">
        <v>47</v>
      </c>
      <c r="B67" s="27">
        <v>2021</v>
      </c>
      <c r="C67" s="171">
        <v>2022</v>
      </c>
      <c r="D67" s="28">
        <v>2023</v>
      </c>
      <c r="E67" s="29">
        <v>2024</v>
      </c>
      <c r="F67" s="172">
        <v>2025</v>
      </c>
      <c r="G67" s="173">
        <v>2026</v>
      </c>
      <c r="H67" s="173">
        <v>2027</v>
      </c>
      <c r="I67" s="30">
        <v>2028</v>
      </c>
    </row>
    <row r="68" spans="1:9" x14ac:dyDescent="0.2">
      <c r="A68" s="17" t="s">
        <v>77</v>
      </c>
      <c r="B68" s="105">
        <v>0</v>
      </c>
      <c r="C68" s="54">
        <v>0</v>
      </c>
      <c r="D68" s="106">
        <v>0</v>
      </c>
      <c r="E68" s="112">
        <v>44</v>
      </c>
      <c r="F68" s="168">
        <v>72</v>
      </c>
      <c r="G68" s="168">
        <v>85</v>
      </c>
      <c r="H68" s="168">
        <v>95</v>
      </c>
      <c r="I68" s="169">
        <v>105</v>
      </c>
    </row>
    <row r="69" spans="1:9" x14ac:dyDescent="0.2">
      <c r="A69" s="17" t="s">
        <v>48</v>
      </c>
      <c r="B69" s="107">
        <v>0</v>
      </c>
      <c r="C69" s="55">
        <v>0</v>
      </c>
      <c r="D69" s="108">
        <v>0</v>
      </c>
      <c r="E69" s="113">
        <v>4</v>
      </c>
      <c r="F69" s="56">
        <v>4</v>
      </c>
      <c r="G69" s="56">
        <v>4</v>
      </c>
      <c r="H69" s="56">
        <v>5</v>
      </c>
      <c r="I69" s="163">
        <v>6</v>
      </c>
    </row>
    <row r="70" spans="1:9" x14ac:dyDescent="0.2">
      <c r="A70" s="17" t="s">
        <v>49</v>
      </c>
      <c r="B70" s="107">
        <v>0</v>
      </c>
      <c r="C70" s="55">
        <v>0</v>
      </c>
      <c r="D70" s="108">
        <v>0</v>
      </c>
      <c r="E70" s="113">
        <v>1</v>
      </c>
      <c r="F70" s="56">
        <v>1</v>
      </c>
      <c r="G70" s="56">
        <v>1</v>
      </c>
      <c r="H70" s="56">
        <v>1</v>
      </c>
      <c r="I70" s="163">
        <v>1</v>
      </c>
    </row>
    <row r="71" spans="1:9" ht="12.75" thickBot="1" x14ac:dyDescent="0.25">
      <c r="A71" s="17" t="s">
        <v>50</v>
      </c>
      <c r="B71" s="109">
        <v>0</v>
      </c>
      <c r="C71" s="110">
        <v>0</v>
      </c>
      <c r="D71" s="111">
        <v>0</v>
      </c>
      <c r="E71" s="114">
        <v>2</v>
      </c>
      <c r="F71" s="115">
        <v>2</v>
      </c>
      <c r="G71" s="115">
        <v>2</v>
      </c>
      <c r="H71" s="115">
        <v>2</v>
      </c>
      <c r="I71" s="164">
        <v>2</v>
      </c>
    </row>
    <row r="72" spans="1:9" x14ac:dyDescent="0.2">
      <c r="A72" s="17"/>
      <c r="B72" s="47"/>
      <c r="C72" s="174"/>
      <c r="D72" s="174"/>
      <c r="E72" s="175"/>
      <c r="F72" s="175"/>
      <c r="G72" s="176"/>
      <c r="H72" s="176"/>
      <c r="I72" s="42"/>
    </row>
    <row r="73" spans="1:9" ht="12.75" thickBot="1" x14ac:dyDescent="0.25">
      <c r="A73" s="31" t="s">
        <v>51</v>
      </c>
      <c r="B73" s="47"/>
      <c r="C73" s="174"/>
      <c r="D73" s="174"/>
      <c r="E73" s="175"/>
      <c r="F73" s="175"/>
      <c r="G73" s="176"/>
      <c r="H73" s="176"/>
      <c r="I73" s="42"/>
    </row>
    <row r="74" spans="1:9" x14ac:dyDescent="0.2">
      <c r="A74" s="17" t="s">
        <v>52</v>
      </c>
      <c r="B74" s="116">
        <v>0</v>
      </c>
      <c r="C74" s="117">
        <v>0</v>
      </c>
      <c r="D74" s="215">
        <v>0</v>
      </c>
      <c r="E74" s="217">
        <v>81900</v>
      </c>
      <c r="F74" s="118">
        <v>75600</v>
      </c>
      <c r="G74" s="118">
        <v>75600</v>
      </c>
      <c r="H74" s="118">
        <v>79380</v>
      </c>
      <c r="I74" s="177">
        <v>83349</v>
      </c>
    </row>
    <row r="75" spans="1:9" x14ac:dyDescent="0.2">
      <c r="A75" s="17" t="s">
        <v>53</v>
      </c>
      <c r="B75" s="119">
        <v>0</v>
      </c>
      <c r="C75" s="52">
        <v>0</v>
      </c>
      <c r="D75" s="216">
        <v>0</v>
      </c>
      <c r="E75" s="218">
        <v>13906.41</v>
      </c>
      <c r="F75" s="53">
        <v>14323.6</v>
      </c>
      <c r="G75" s="53">
        <v>14753.308000000001</v>
      </c>
      <c r="H75" s="53">
        <v>15195.90724</v>
      </c>
      <c r="I75" s="120">
        <v>15651.784457200001</v>
      </c>
    </row>
    <row r="76" spans="1:9" x14ac:dyDescent="0.2">
      <c r="A76" s="17" t="s">
        <v>54</v>
      </c>
      <c r="B76" s="119">
        <v>0</v>
      </c>
      <c r="C76" s="52">
        <v>0</v>
      </c>
      <c r="D76" s="216">
        <v>0</v>
      </c>
      <c r="E76" s="218">
        <v>10156.799999999999</v>
      </c>
      <c r="F76" s="53">
        <v>6600</v>
      </c>
      <c r="G76" s="53">
        <v>6798</v>
      </c>
      <c r="H76" s="53">
        <v>7001.9400000000005</v>
      </c>
      <c r="I76" s="120">
        <v>7211.9982000000009</v>
      </c>
    </row>
    <row r="77" spans="1:9" x14ac:dyDescent="0.2">
      <c r="A77" s="17" t="s">
        <v>55</v>
      </c>
      <c r="B77" s="119">
        <v>0</v>
      </c>
      <c r="C77" s="52">
        <v>0</v>
      </c>
      <c r="D77" s="216">
        <v>0</v>
      </c>
      <c r="E77" s="218">
        <v>11371</v>
      </c>
      <c r="F77" s="53">
        <v>11706.13</v>
      </c>
      <c r="G77" s="53">
        <v>12057.313899999999</v>
      </c>
      <c r="H77" s="53">
        <v>12419.033316999999</v>
      </c>
      <c r="I77" s="120">
        <v>12791.60431651</v>
      </c>
    </row>
    <row r="78" spans="1:9" x14ac:dyDescent="0.2">
      <c r="A78" s="17" t="s">
        <v>56</v>
      </c>
      <c r="B78" s="119">
        <v>0</v>
      </c>
      <c r="C78" s="52">
        <v>0</v>
      </c>
      <c r="D78" s="216">
        <v>0</v>
      </c>
      <c r="E78" s="218">
        <v>71351.88</v>
      </c>
      <c r="F78" s="53">
        <v>114518.86</v>
      </c>
      <c r="G78" s="53">
        <v>135195.8792222222</v>
      </c>
      <c r="H78" s="53">
        <v>151101.27677777776</v>
      </c>
      <c r="I78" s="120">
        <v>167006.67433333333</v>
      </c>
    </row>
    <row r="79" spans="1:9" x14ac:dyDescent="0.2">
      <c r="A79" s="17" t="s">
        <v>57</v>
      </c>
      <c r="B79" s="119">
        <v>0</v>
      </c>
      <c r="C79" s="52">
        <v>0</v>
      </c>
      <c r="D79" s="216">
        <v>0</v>
      </c>
      <c r="E79" s="218">
        <v>13378.48</v>
      </c>
      <c r="F79" s="53">
        <v>21472.29</v>
      </c>
      <c r="G79" s="53">
        <v>25349.227354166662</v>
      </c>
      <c r="H79" s="53">
        <v>28331.48939583333</v>
      </c>
      <c r="I79" s="120">
        <v>31313.751437499996</v>
      </c>
    </row>
    <row r="80" spans="1:9" x14ac:dyDescent="0.2">
      <c r="A80" s="17" t="s">
        <v>58</v>
      </c>
      <c r="B80" s="119">
        <v>0</v>
      </c>
      <c r="C80" s="52">
        <v>0</v>
      </c>
      <c r="D80" s="216">
        <v>0</v>
      </c>
      <c r="E80" s="218">
        <v>0</v>
      </c>
      <c r="F80" s="53">
        <v>12684</v>
      </c>
      <c r="G80" s="53">
        <v>13064.52</v>
      </c>
      <c r="H80" s="53">
        <v>13456.455600000001</v>
      </c>
      <c r="I80" s="120">
        <v>13860.149268000001</v>
      </c>
    </row>
    <row r="81" spans="1:11" x14ac:dyDescent="0.2">
      <c r="A81" s="17" t="s">
        <v>59</v>
      </c>
      <c r="B81" s="119">
        <v>0</v>
      </c>
      <c r="C81" s="52">
        <v>0</v>
      </c>
      <c r="D81" s="216">
        <v>0</v>
      </c>
      <c r="E81" s="218">
        <v>0</v>
      </c>
      <c r="F81" s="53">
        <v>0</v>
      </c>
      <c r="G81" s="53">
        <v>0</v>
      </c>
      <c r="H81" s="53">
        <v>0</v>
      </c>
      <c r="I81" s="120">
        <v>0</v>
      </c>
    </row>
    <row r="82" spans="1:11" x14ac:dyDescent="0.2">
      <c r="A82" s="17" t="s">
        <v>60</v>
      </c>
      <c r="B82" s="119">
        <v>0</v>
      </c>
      <c r="C82" s="52">
        <v>0</v>
      </c>
      <c r="D82" s="216">
        <v>0</v>
      </c>
      <c r="E82" s="218">
        <v>0</v>
      </c>
      <c r="F82" s="53">
        <v>0</v>
      </c>
      <c r="G82" s="53">
        <v>0</v>
      </c>
      <c r="H82" s="53">
        <v>0</v>
      </c>
      <c r="I82" s="120">
        <v>0</v>
      </c>
    </row>
    <row r="83" spans="1:11" x14ac:dyDescent="0.2">
      <c r="A83" s="17" t="s">
        <v>61</v>
      </c>
      <c r="B83" s="119">
        <v>0</v>
      </c>
      <c r="C83" s="52">
        <v>0</v>
      </c>
      <c r="D83" s="216">
        <v>0</v>
      </c>
      <c r="E83" s="218">
        <v>10415.9</v>
      </c>
      <c r="F83" s="53">
        <v>5000</v>
      </c>
      <c r="G83" s="53">
        <v>5150</v>
      </c>
      <c r="H83" s="53">
        <v>5304.5</v>
      </c>
      <c r="I83" s="120">
        <v>5463.6350000000002</v>
      </c>
    </row>
    <row r="84" spans="1:11" x14ac:dyDescent="0.2">
      <c r="A84" s="17" t="s">
        <v>62</v>
      </c>
      <c r="B84" s="119">
        <v>0</v>
      </c>
      <c r="C84" s="52">
        <v>0</v>
      </c>
      <c r="D84" s="216">
        <v>0</v>
      </c>
      <c r="E84" s="218">
        <v>22218.720000000001</v>
      </c>
      <c r="F84" s="53">
        <v>10000</v>
      </c>
      <c r="G84" s="53">
        <v>15000</v>
      </c>
      <c r="H84" s="53">
        <v>15450</v>
      </c>
      <c r="I84" s="120">
        <v>15913.5</v>
      </c>
    </row>
    <row r="85" spans="1:11" x14ac:dyDescent="0.2">
      <c r="A85" s="17" t="s">
        <v>63</v>
      </c>
      <c r="B85" s="119">
        <v>0</v>
      </c>
      <c r="C85" s="52">
        <v>0</v>
      </c>
      <c r="D85" s="216">
        <v>0</v>
      </c>
      <c r="E85" s="218">
        <v>35400</v>
      </c>
      <c r="F85" s="53">
        <v>36000</v>
      </c>
      <c r="G85" s="53">
        <v>36600</v>
      </c>
      <c r="H85" s="53">
        <v>37200</v>
      </c>
      <c r="I85" s="120">
        <v>37800</v>
      </c>
    </row>
    <row r="86" spans="1:11" x14ac:dyDescent="0.2">
      <c r="A86" s="17" t="s">
        <v>74</v>
      </c>
      <c r="B86" s="119">
        <v>0</v>
      </c>
      <c r="C86" s="52">
        <v>0</v>
      </c>
      <c r="D86" s="216">
        <v>0</v>
      </c>
      <c r="E86" s="218">
        <v>251075.03</v>
      </c>
      <c r="F86" s="53">
        <v>258607.28</v>
      </c>
      <c r="G86" s="53">
        <v>266365.49839999998</v>
      </c>
      <c r="H86" s="53">
        <v>324356.46335199999</v>
      </c>
      <c r="I86" s="120">
        <v>384087.15725256002</v>
      </c>
    </row>
    <row r="87" spans="1:11" x14ac:dyDescent="0.2">
      <c r="A87" s="17" t="s">
        <v>75</v>
      </c>
      <c r="B87" s="119">
        <v>0</v>
      </c>
      <c r="C87" s="52">
        <v>0</v>
      </c>
      <c r="D87" s="216">
        <v>0</v>
      </c>
      <c r="E87" s="218">
        <v>18765.82</v>
      </c>
      <c r="F87" s="53">
        <v>19328.79</v>
      </c>
      <c r="G87" s="53">
        <v>19908.653699999999</v>
      </c>
      <c r="H87" s="53">
        <v>24243.0064817723</v>
      </c>
      <c r="I87" s="120">
        <v>28707.389846997772</v>
      </c>
    </row>
    <row r="88" spans="1:11" x14ac:dyDescent="0.2">
      <c r="A88" s="17" t="s">
        <v>78</v>
      </c>
      <c r="B88" s="119">
        <v>0</v>
      </c>
      <c r="C88" s="52">
        <v>0</v>
      </c>
      <c r="D88" s="216">
        <v>0</v>
      </c>
      <c r="E88" s="218">
        <v>0</v>
      </c>
      <c r="F88" s="53">
        <v>4000</v>
      </c>
      <c r="G88" s="53">
        <v>4120</v>
      </c>
      <c r="H88" s="53">
        <v>4243.6000000000004</v>
      </c>
      <c r="I88" s="120">
        <v>4370.9080000000004</v>
      </c>
    </row>
    <row r="89" spans="1:11" x14ac:dyDescent="0.2">
      <c r="A89" s="17" t="s">
        <v>79</v>
      </c>
      <c r="B89" s="119">
        <v>0</v>
      </c>
      <c r="C89" s="52">
        <v>0</v>
      </c>
      <c r="D89" s="216">
        <v>0</v>
      </c>
      <c r="E89" s="218">
        <v>13639.06</v>
      </c>
      <c r="F89" s="53">
        <v>5000</v>
      </c>
      <c r="G89" s="53">
        <v>5150</v>
      </c>
      <c r="H89" s="53">
        <v>5304.5</v>
      </c>
      <c r="I89" s="120">
        <v>5463.6350000000002</v>
      </c>
    </row>
    <row r="90" spans="1:11" x14ac:dyDescent="0.2">
      <c r="A90" s="17" t="s">
        <v>80</v>
      </c>
      <c r="B90" s="119">
        <v>0</v>
      </c>
      <c r="C90" s="52">
        <v>0</v>
      </c>
      <c r="D90" s="216">
        <v>0</v>
      </c>
      <c r="E90" s="218">
        <v>15720.57</v>
      </c>
      <c r="F90" s="53">
        <v>25876.86</v>
      </c>
      <c r="G90" s="53">
        <v>30549.070833333335</v>
      </c>
      <c r="H90" s="53">
        <v>34143.07916666667</v>
      </c>
      <c r="I90" s="120">
        <v>37737.087500000001</v>
      </c>
      <c r="K90" s="165"/>
    </row>
    <row r="91" spans="1:11" x14ac:dyDescent="0.2">
      <c r="A91" s="17" t="s">
        <v>76</v>
      </c>
      <c r="B91" s="119">
        <v>0</v>
      </c>
      <c r="C91" s="52">
        <v>0</v>
      </c>
      <c r="D91" s="216">
        <v>0</v>
      </c>
      <c r="E91" s="218">
        <v>37756.82</v>
      </c>
      <c r="F91" s="53">
        <v>58575.76</v>
      </c>
      <c r="G91" s="53">
        <v>60333.032800000001</v>
      </c>
      <c r="H91" s="53">
        <v>62143.023784000005</v>
      </c>
      <c r="I91" s="120">
        <v>64007.314497520005</v>
      </c>
    </row>
    <row r="92" spans="1:11" s="41" customFormat="1" ht="12.75" thickBot="1" x14ac:dyDescent="0.25">
      <c r="A92" s="17" t="s">
        <v>64</v>
      </c>
      <c r="B92" s="121">
        <f>SUM(B74:B91)</f>
        <v>0</v>
      </c>
      <c r="C92" s="121">
        <f t="shared" ref="C92:I92" si="8">SUM(C74:C91)</f>
        <v>0</v>
      </c>
      <c r="D92" s="214">
        <f>SUM(D74:D91)</f>
        <v>0</v>
      </c>
      <c r="E92" s="121">
        <f t="shared" si="8"/>
        <v>607056.49</v>
      </c>
      <c r="F92" s="219">
        <f t="shared" si="8"/>
        <v>679293.57000000007</v>
      </c>
      <c r="G92" s="219">
        <f t="shared" si="8"/>
        <v>725994.50420972216</v>
      </c>
      <c r="H92" s="219">
        <f t="shared" si="8"/>
        <v>819274.27511505003</v>
      </c>
      <c r="I92" s="220">
        <f t="shared" si="8"/>
        <v>914735.58910962113</v>
      </c>
    </row>
    <row r="93" spans="1:11" s="41" customFormat="1" x14ac:dyDescent="0.2">
      <c r="A93" s="43"/>
      <c r="B93" s="44"/>
      <c r="C93" s="178"/>
      <c r="D93" s="178"/>
      <c r="E93" s="179"/>
      <c r="F93" s="179"/>
      <c r="G93" s="179"/>
      <c r="H93" s="179"/>
      <c r="I93" s="45"/>
    </row>
    <row r="94" spans="1:11" s="41" customFormat="1" x14ac:dyDescent="0.2">
      <c r="A94" s="46"/>
      <c r="B94" s="44"/>
      <c r="C94" s="178"/>
      <c r="D94" s="178"/>
      <c r="E94" s="179"/>
      <c r="F94" s="179"/>
      <c r="G94" s="179"/>
      <c r="H94" s="179"/>
      <c r="I94" s="45"/>
    </row>
    <row r="95" spans="1:11" ht="12.75" thickBot="1" x14ac:dyDescent="0.25">
      <c r="A95" s="31" t="s">
        <v>65</v>
      </c>
      <c r="B95" s="71"/>
      <c r="C95" s="180"/>
      <c r="D95" s="180"/>
      <c r="I95" s="26"/>
    </row>
    <row r="96" spans="1:11" x14ac:dyDescent="0.2">
      <c r="A96" s="17" t="s">
        <v>66</v>
      </c>
      <c r="B96" s="122">
        <f t="shared" ref="B96:I96" si="9">-(B40+B41)</f>
        <v>0</v>
      </c>
      <c r="C96" s="123">
        <f t="shared" si="9"/>
        <v>0</v>
      </c>
      <c r="D96" s="138">
        <f t="shared" si="9"/>
        <v>0</v>
      </c>
      <c r="E96" s="134">
        <f t="shared" si="9"/>
        <v>0</v>
      </c>
      <c r="F96" s="124">
        <f t="shared" si="9"/>
        <v>0</v>
      </c>
      <c r="G96" s="124">
        <f t="shared" si="9"/>
        <v>50000</v>
      </c>
      <c r="H96" s="124">
        <f t="shared" si="9"/>
        <v>60000</v>
      </c>
      <c r="I96" s="125">
        <f t="shared" si="9"/>
        <v>90000</v>
      </c>
    </row>
    <row r="97" spans="1:9" x14ac:dyDescent="0.2">
      <c r="A97" s="17" t="s">
        <v>67</v>
      </c>
      <c r="B97" s="126">
        <f t="shared" ref="B97:I97" si="10">IFERROR((B31+SUM(B34:B38))/B96,0)</f>
        <v>0</v>
      </c>
      <c r="C97" s="72">
        <f t="shared" si="10"/>
        <v>0</v>
      </c>
      <c r="D97" s="139">
        <f t="shared" si="10"/>
        <v>0</v>
      </c>
      <c r="E97" s="135">
        <f t="shared" si="10"/>
        <v>0</v>
      </c>
      <c r="F97" s="73">
        <f t="shared" si="10"/>
        <v>0</v>
      </c>
      <c r="G97" s="73">
        <f t="shared" si="10"/>
        <v>1.9288174416944437</v>
      </c>
      <c r="H97" s="73">
        <f t="shared" si="10"/>
        <v>1.6491958076832831</v>
      </c>
      <c r="I97" s="127">
        <f t="shared" si="10"/>
        <v>1.1000897467571484</v>
      </c>
    </row>
    <row r="98" spans="1:9" x14ac:dyDescent="0.2">
      <c r="A98" s="17" t="s">
        <v>68</v>
      </c>
      <c r="B98" s="128">
        <f>IFERROR((B68/#REF!)-1,0)</f>
        <v>0</v>
      </c>
      <c r="C98" s="74">
        <f t="shared" ref="C98:I98" si="11">IFERROR((C68/B68)-1,0)</f>
        <v>0</v>
      </c>
      <c r="D98" s="140">
        <f t="shared" si="11"/>
        <v>0</v>
      </c>
      <c r="E98" s="136">
        <f t="shared" si="11"/>
        <v>0</v>
      </c>
      <c r="F98" s="75">
        <f t="shared" si="11"/>
        <v>0.63636363636363646</v>
      </c>
      <c r="G98" s="75">
        <f t="shared" si="11"/>
        <v>0.18055555555555558</v>
      </c>
      <c r="H98" s="75">
        <f t="shared" si="11"/>
        <v>0.11764705882352944</v>
      </c>
      <c r="I98" s="129">
        <f t="shared" si="11"/>
        <v>0.10526315789473695</v>
      </c>
    </row>
    <row r="99" spans="1:9" x14ac:dyDescent="0.2">
      <c r="A99" s="17" t="s">
        <v>69</v>
      </c>
      <c r="B99" s="128">
        <f>IFERROR((B24/#REF!)-1,0)</f>
        <v>0</v>
      </c>
      <c r="C99" s="74">
        <f t="shared" ref="C99:I99" si="12">IFERROR((C24/B24)-1,0)</f>
        <v>0</v>
      </c>
      <c r="D99" s="140">
        <f t="shared" si="12"/>
        <v>0</v>
      </c>
      <c r="E99" s="136">
        <f t="shared" si="12"/>
        <v>0</v>
      </c>
      <c r="F99" s="75">
        <f t="shared" si="12"/>
        <v>-0.10168559714551606</v>
      </c>
      <c r="G99" s="75">
        <f t="shared" si="12"/>
        <v>3.0000000000000027E-2</v>
      </c>
      <c r="H99" s="75">
        <f t="shared" si="12"/>
        <v>3.0000000000000027E-2</v>
      </c>
      <c r="I99" s="129">
        <f t="shared" si="12"/>
        <v>3.0000000000000027E-2</v>
      </c>
    </row>
    <row r="100" spans="1:9" x14ac:dyDescent="0.2">
      <c r="A100" s="17" t="s">
        <v>70</v>
      </c>
      <c r="B100" s="128">
        <f>IFERROR((B17/#REF!)-1,0)</f>
        <v>0</v>
      </c>
      <c r="C100" s="74">
        <f t="shared" ref="C100:I100" si="13">IFERROR((C17/B17)-1,0)</f>
        <v>0</v>
      </c>
      <c r="D100" s="140">
        <f t="shared" si="13"/>
        <v>0</v>
      </c>
      <c r="E100" s="136">
        <f t="shared" si="13"/>
        <v>0</v>
      </c>
      <c r="F100" s="75">
        <f t="shared" si="13"/>
        <v>0.6363636493275957</v>
      </c>
      <c r="G100" s="75">
        <f t="shared" si="13"/>
        <v>0.18055555555555536</v>
      </c>
      <c r="H100" s="75">
        <f t="shared" si="13"/>
        <v>0.11764705882352944</v>
      </c>
      <c r="I100" s="129">
        <f t="shared" si="13"/>
        <v>0.10526315789473673</v>
      </c>
    </row>
    <row r="101" spans="1:9" x14ac:dyDescent="0.2">
      <c r="A101" s="17" t="s">
        <v>71</v>
      </c>
      <c r="B101" s="128">
        <f>IFERROR((B44/#REF!)-1,0)</f>
        <v>0</v>
      </c>
      <c r="C101" s="74">
        <f t="shared" ref="C101:I101" si="14">IFERROR((C44/B44)-1,0)</f>
        <v>0</v>
      </c>
      <c r="D101" s="140">
        <f t="shared" si="14"/>
        <v>0</v>
      </c>
      <c r="E101" s="136">
        <f t="shared" si="14"/>
        <v>0</v>
      </c>
      <c r="F101" s="75">
        <f t="shared" si="14"/>
        <v>-0.75029891105319502</v>
      </c>
      <c r="G101" s="75">
        <f t="shared" si="14"/>
        <v>-0.56885784110820592</v>
      </c>
      <c r="H101" s="75">
        <f t="shared" si="14"/>
        <v>-2.5499223903600376E-2</v>
      </c>
      <c r="I101" s="129">
        <f t="shared" si="14"/>
        <v>-0.73964145155993988</v>
      </c>
    </row>
    <row r="102" spans="1:9" ht="12.75" thickBot="1" x14ac:dyDescent="0.25">
      <c r="A102" s="48" t="s">
        <v>72</v>
      </c>
      <c r="B102" s="130">
        <f t="shared" ref="B102:I102" si="15">IFERROR(B51/(B28+SUM(B40:B41)/365),0)</f>
        <v>0</v>
      </c>
      <c r="C102" s="131">
        <f t="shared" si="15"/>
        <v>0</v>
      </c>
      <c r="D102" s="141">
        <f t="shared" si="15"/>
        <v>0</v>
      </c>
      <c r="E102" s="137">
        <f t="shared" si="15"/>
        <v>0</v>
      </c>
      <c r="F102" s="132">
        <f t="shared" si="15"/>
        <v>4.6614603673580191E-3</v>
      </c>
      <c r="G102" s="132">
        <f t="shared" si="15"/>
        <v>1.5442683949749699E-2</v>
      </c>
      <c r="H102" s="132">
        <f t="shared" si="15"/>
        <v>6.5434829292245894E-2</v>
      </c>
      <c r="I102" s="133">
        <f t="shared" si="15"/>
        <v>9.7464907740556689E-2</v>
      </c>
    </row>
    <row r="103" spans="1:9" x14ac:dyDescent="0.2">
      <c r="I103" s="25"/>
    </row>
    <row r="104" spans="1:9" ht="12.75" thickBot="1" x14ac:dyDescent="0.25">
      <c r="A104" s="49" t="s">
        <v>73</v>
      </c>
      <c r="I104" s="25"/>
    </row>
    <row r="105" spans="1:9" ht="15.75" customHeight="1" x14ac:dyDescent="0.2">
      <c r="A105" s="50"/>
      <c r="B105" s="184" t="s">
        <v>114</v>
      </c>
      <c r="C105" s="185"/>
      <c r="D105" s="185"/>
      <c r="E105" s="185"/>
      <c r="F105" s="185"/>
      <c r="G105" s="186"/>
      <c r="H105" s="143"/>
      <c r="I105" s="143"/>
    </row>
    <row r="106" spans="1:9" ht="15.75" customHeight="1" thickBot="1" x14ac:dyDescent="0.25">
      <c r="A106" s="50"/>
      <c r="B106" s="187"/>
      <c r="C106" s="188"/>
      <c r="D106" s="188"/>
      <c r="E106" s="188"/>
      <c r="F106" s="188"/>
      <c r="G106" s="189"/>
      <c r="H106" s="143"/>
      <c r="I106" s="143"/>
    </row>
    <row r="107" spans="1:9" ht="30" x14ac:dyDescent="0.2">
      <c r="A107" s="50"/>
      <c r="B107" s="152" t="s">
        <v>81</v>
      </c>
      <c r="C107" s="153" t="s">
        <v>90</v>
      </c>
      <c r="D107" s="153" t="s">
        <v>82</v>
      </c>
      <c r="E107" s="153" t="s">
        <v>83</v>
      </c>
      <c r="F107" s="154" t="s">
        <v>91</v>
      </c>
      <c r="G107" s="155" t="s">
        <v>93</v>
      </c>
      <c r="H107" s="142"/>
      <c r="I107" s="142"/>
    </row>
    <row r="108" spans="1:9" ht="15" x14ac:dyDescent="0.2">
      <c r="A108" s="50"/>
      <c r="B108" s="146" t="s">
        <v>92</v>
      </c>
      <c r="C108" s="147">
        <v>0</v>
      </c>
      <c r="D108" s="147">
        <v>0</v>
      </c>
      <c r="E108" s="147">
        <v>0</v>
      </c>
      <c r="F108" s="147">
        <v>0</v>
      </c>
      <c r="G108" s="156"/>
      <c r="H108" s="144"/>
      <c r="I108" s="145"/>
    </row>
    <row r="109" spans="1:9" ht="15" x14ac:dyDescent="0.2">
      <c r="A109" s="50"/>
      <c r="B109" s="148" t="s">
        <v>88</v>
      </c>
      <c r="C109" s="149">
        <v>0</v>
      </c>
      <c r="D109" s="149">
        <v>0</v>
      </c>
      <c r="E109" s="149">
        <v>0</v>
      </c>
      <c r="F109" s="149">
        <v>0</v>
      </c>
      <c r="G109" s="157"/>
      <c r="H109" s="144"/>
      <c r="I109" s="145"/>
    </row>
    <row r="110" spans="1:9" ht="15" x14ac:dyDescent="0.2">
      <c r="A110" s="50"/>
      <c r="B110" s="146" t="s">
        <v>89</v>
      </c>
      <c r="C110" s="147">
        <v>0</v>
      </c>
      <c r="D110" s="147">
        <v>0</v>
      </c>
      <c r="E110" s="147">
        <v>0</v>
      </c>
      <c r="F110" s="147">
        <v>0</v>
      </c>
      <c r="G110" s="156"/>
      <c r="H110" s="182"/>
      <c r="I110" s="183"/>
    </row>
    <row r="111" spans="1:9" ht="15" x14ac:dyDescent="0.2">
      <c r="A111" s="50"/>
      <c r="B111" s="148" t="s">
        <v>84</v>
      </c>
      <c r="C111" s="149">
        <v>0</v>
      </c>
      <c r="D111" s="149">
        <v>0</v>
      </c>
      <c r="E111" s="149">
        <v>0</v>
      </c>
      <c r="F111" s="149">
        <v>0</v>
      </c>
      <c r="G111" s="157"/>
      <c r="H111" s="182"/>
      <c r="I111" s="183"/>
    </row>
    <row r="112" spans="1:9" ht="15" x14ac:dyDescent="0.2">
      <c r="A112" s="50"/>
      <c r="B112" s="146" t="s">
        <v>85</v>
      </c>
      <c r="C112" s="147">
        <v>0</v>
      </c>
      <c r="D112" s="147">
        <v>0</v>
      </c>
      <c r="E112" s="147">
        <v>0</v>
      </c>
      <c r="F112" s="147">
        <v>0</v>
      </c>
      <c r="G112" s="156"/>
      <c r="H112" s="182"/>
      <c r="I112" s="183"/>
    </row>
    <row r="113" spans="1:9" ht="30" x14ac:dyDescent="0.2">
      <c r="A113" s="50"/>
      <c r="B113" s="148" t="s">
        <v>86</v>
      </c>
      <c r="C113" s="149">
        <v>0</v>
      </c>
      <c r="D113" s="149">
        <v>0</v>
      </c>
      <c r="E113" s="149">
        <v>0</v>
      </c>
      <c r="F113" s="149">
        <v>0</v>
      </c>
      <c r="G113" s="157"/>
      <c r="H113" s="182"/>
      <c r="I113" s="183"/>
    </row>
    <row r="114" spans="1:9" ht="45.75" thickBot="1" x14ac:dyDescent="0.25">
      <c r="A114" s="50"/>
      <c r="B114" s="159" t="s">
        <v>87</v>
      </c>
      <c r="C114" s="158">
        <v>240000</v>
      </c>
      <c r="D114" s="158">
        <v>-200000</v>
      </c>
      <c r="E114" s="158">
        <v>0</v>
      </c>
      <c r="F114" s="158">
        <v>40000</v>
      </c>
      <c r="G114" s="166" t="s">
        <v>120</v>
      </c>
      <c r="H114" s="182"/>
      <c r="I114" s="183"/>
    </row>
    <row r="115" spans="1:9" ht="15.75" thickBot="1" x14ac:dyDescent="0.25">
      <c r="A115" s="50"/>
      <c r="B115" s="160"/>
      <c r="C115" s="161"/>
      <c r="D115" s="161"/>
      <c r="E115" s="161"/>
      <c r="F115" s="161"/>
      <c r="G115" s="162"/>
      <c r="H115" s="25"/>
      <c r="I115" s="25"/>
    </row>
    <row r="116" spans="1:9" ht="15.75" thickBot="1" x14ac:dyDescent="0.25">
      <c r="A116" s="50"/>
      <c r="B116" s="150" t="s">
        <v>64</v>
      </c>
      <c r="C116" s="151">
        <f>SUM(C108:C114)</f>
        <v>240000</v>
      </c>
      <c r="D116" s="151">
        <f t="shared" ref="D116:F116" si="16">SUM(D108:D114)</f>
        <v>-200000</v>
      </c>
      <c r="E116" s="151">
        <f t="shared" si="16"/>
        <v>0</v>
      </c>
      <c r="F116" s="151">
        <f t="shared" si="16"/>
        <v>40000</v>
      </c>
      <c r="G116" s="162"/>
      <c r="H116" s="25"/>
      <c r="I116" s="25"/>
    </row>
    <row r="117" spans="1:9" x14ac:dyDescent="0.2">
      <c r="A117" s="50"/>
      <c r="E117" s="25"/>
      <c r="F117" s="25"/>
      <c r="G117" s="25"/>
      <c r="H117" s="25"/>
      <c r="I117" s="25"/>
    </row>
    <row r="118" spans="1:9" x14ac:dyDescent="0.2">
      <c r="A118" s="50"/>
      <c r="E118" s="25"/>
      <c r="F118" s="25"/>
      <c r="G118" s="25"/>
      <c r="H118" s="25"/>
      <c r="I118" s="25"/>
    </row>
    <row r="119" spans="1:9" x14ac:dyDescent="0.2">
      <c r="E119" s="25"/>
      <c r="F119" s="25"/>
      <c r="G119" s="25"/>
      <c r="H119" s="25"/>
      <c r="I119" s="25"/>
    </row>
    <row r="120" spans="1:9" x14ac:dyDescent="0.2">
      <c r="A120" s="4" t="s">
        <v>96</v>
      </c>
      <c r="E120" s="25"/>
      <c r="F120" s="25"/>
      <c r="G120" s="25"/>
      <c r="H120" s="25"/>
      <c r="I120" s="25"/>
    </row>
    <row r="121" spans="1:9" x14ac:dyDescent="0.2">
      <c r="A121" s="4" t="s">
        <v>106</v>
      </c>
      <c r="E121" s="25"/>
      <c r="F121" s="25"/>
      <c r="G121" s="25"/>
      <c r="H121" s="25"/>
      <c r="I121" s="25"/>
    </row>
    <row r="122" spans="1:9" x14ac:dyDescent="0.2">
      <c r="A122" s="4" t="s">
        <v>97</v>
      </c>
      <c r="E122" s="25"/>
      <c r="F122" s="25"/>
      <c r="G122" s="25"/>
      <c r="H122" s="25"/>
      <c r="I122" s="25"/>
    </row>
    <row r="123" spans="1:9" x14ac:dyDescent="0.2">
      <c r="A123" s="4" t="s">
        <v>98</v>
      </c>
      <c r="E123" s="25"/>
      <c r="F123" s="25"/>
      <c r="G123" s="25"/>
      <c r="H123" s="25"/>
      <c r="I123" s="25"/>
    </row>
    <row r="124" spans="1:9" x14ac:dyDescent="0.2">
      <c r="A124" s="4" t="s">
        <v>116</v>
      </c>
      <c r="E124" s="25"/>
      <c r="F124" s="25"/>
      <c r="G124" s="25"/>
      <c r="H124" s="25"/>
      <c r="I124" s="25"/>
    </row>
    <row r="125" spans="1:9" x14ac:dyDescent="0.2">
      <c r="A125" s="4" t="s">
        <v>107</v>
      </c>
      <c r="E125" s="25"/>
      <c r="F125" s="25"/>
      <c r="G125" s="25"/>
      <c r="H125" s="25"/>
      <c r="I125" s="25"/>
    </row>
    <row r="126" spans="1:9" x14ac:dyDescent="0.2">
      <c r="A126" s="4" t="s">
        <v>99</v>
      </c>
      <c r="E126" s="25"/>
      <c r="F126" s="25"/>
      <c r="G126" s="25"/>
      <c r="H126" s="25"/>
      <c r="I126" s="25"/>
    </row>
    <row r="127" spans="1:9" x14ac:dyDescent="0.2">
      <c r="A127" s="4" t="s">
        <v>100</v>
      </c>
      <c r="E127" s="25"/>
      <c r="F127" s="25"/>
      <c r="G127" s="25"/>
      <c r="H127" s="25"/>
      <c r="I127" s="25"/>
    </row>
    <row r="128" spans="1:9" x14ac:dyDescent="0.2">
      <c r="A128" s="4" t="s">
        <v>117</v>
      </c>
      <c r="E128" s="25"/>
      <c r="F128" s="25"/>
      <c r="G128" s="25"/>
      <c r="H128" s="25"/>
      <c r="I128" s="25"/>
    </row>
    <row r="129" spans="1:9" x14ac:dyDescent="0.2">
      <c r="A129" s="4" t="s">
        <v>101</v>
      </c>
      <c r="E129" s="25"/>
      <c r="F129" s="25"/>
      <c r="G129" s="25"/>
      <c r="H129" s="25"/>
      <c r="I129" s="25"/>
    </row>
    <row r="130" spans="1:9" x14ac:dyDescent="0.2">
      <c r="A130" s="4" t="s">
        <v>102</v>
      </c>
      <c r="E130" s="25"/>
      <c r="F130" s="25"/>
      <c r="G130" s="25"/>
      <c r="H130" s="25"/>
      <c r="I130" s="25"/>
    </row>
    <row r="131" spans="1:9" x14ac:dyDescent="0.2">
      <c r="A131" s="4" t="s">
        <v>105</v>
      </c>
      <c r="E131" s="25"/>
      <c r="F131" s="25"/>
      <c r="G131" s="25"/>
      <c r="H131" s="25"/>
      <c r="I131" s="25"/>
    </row>
    <row r="132" spans="1:9" x14ac:dyDescent="0.2">
      <c r="A132" s="4" t="s">
        <v>118</v>
      </c>
      <c r="E132" s="25"/>
      <c r="F132" s="25"/>
      <c r="G132" s="25"/>
      <c r="H132" s="25"/>
      <c r="I132" s="25"/>
    </row>
    <row r="133" spans="1:9" x14ac:dyDescent="0.2">
      <c r="A133" s="4" t="s">
        <v>121</v>
      </c>
      <c r="E133" s="25"/>
      <c r="F133" s="25"/>
      <c r="G133" s="25"/>
      <c r="H133" s="25"/>
      <c r="I133" s="25"/>
    </row>
    <row r="134" spans="1:9" x14ac:dyDescent="0.2">
      <c r="A134" s="4" t="s">
        <v>103</v>
      </c>
      <c r="E134" s="25"/>
      <c r="F134" s="25"/>
      <c r="G134" s="25"/>
      <c r="H134" s="25"/>
      <c r="I134" s="25"/>
    </row>
    <row r="135" spans="1:9" x14ac:dyDescent="0.2">
      <c r="A135" s="4" t="s">
        <v>104</v>
      </c>
      <c r="E135" s="25"/>
      <c r="F135" s="25"/>
      <c r="G135" s="25"/>
      <c r="H135" s="25"/>
      <c r="I135" s="25"/>
    </row>
    <row r="136" spans="1:9" x14ac:dyDescent="0.2">
      <c r="A136" s="4" t="s">
        <v>108</v>
      </c>
      <c r="E136" s="25"/>
      <c r="F136" s="25"/>
      <c r="G136" s="25"/>
      <c r="H136" s="25"/>
      <c r="I136" s="25"/>
    </row>
    <row r="137" spans="1:9" x14ac:dyDescent="0.2">
      <c r="A137" s="4" t="s">
        <v>123</v>
      </c>
      <c r="E137" s="25"/>
      <c r="F137" s="25"/>
      <c r="G137" s="25"/>
      <c r="H137" s="25"/>
      <c r="I137" s="25"/>
    </row>
    <row r="138" spans="1:9" x14ac:dyDescent="0.2">
      <c r="A138" s="4" t="s">
        <v>122</v>
      </c>
      <c r="E138" s="25"/>
      <c r="F138" s="25"/>
      <c r="G138" s="25"/>
      <c r="H138" s="25"/>
      <c r="I138" s="25"/>
    </row>
    <row r="139" spans="1:9" x14ac:dyDescent="0.2">
      <c r="E139" s="25"/>
      <c r="F139" s="25"/>
      <c r="G139" s="25"/>
      <c r="H139" s="25"/>
      <c r="I139" s="25"/>
    </row>
    <row r="140" spans="1:9" x14ac:dyDescent="0.2">
      <c r="E140" s="25"/>
      <c r="F140" s="25"/>
      <c r="G140" s="25"/>
      <c r="H140" s="25"/>
      <c r="I140" s="25"/>
    </row>
    <row r="141" spans="1:9" x14ac:dyDescent="0.2">
      <c r="E141" s="25"/>
      <c r="F141" s="25"/>
      <c r="G141" s="25"/>
      <c r="H141" s="25"/>
      <c r="I141" s="25"/>
    </row>
    <row r="142" spans="1:9" x14ac:dyDescent="0.2">
      <c r="E142" s="25"/>
      <c r="F142" s="25"/>
      <c r="G142" s="25"/>
      <c r="H142" s="25"/>
      <c r="I142" s="25"/>
    </row>
    <row r="143" spans="1:9" x14ac:dyDescent="0.2">
      <c r="E143" s="25"/>
      <c r="F143" s="25"/>
      <c r="G143" s="25"/>
      <c r="H143" s="25"/>
      <c r="I143" s="25"/>
    </row>
    <row r="144" spans="1:9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  <row r="714" spans="5:9" x14ac:dyDescent="0.2">
      <c r="E714" s="25"/>
      <c r="F714" s="25"/>
      <c r="G714" s="25"/>
      <c r="H714" s="25"/>
      <c r="I714" s="25"/>
    </row>
    <row r="715" spans="5:9" x14ac:dyDescent="0.2">
      <c r="E715" s="25"/>
      <c r="F715" s="25"/>
      <c r="G715" s="25"/>
      <c r="H715" s="25"/>
      <c r="I715" s="25"/>
    </row>
    <row r="716" spans="5:9" x14ac:dyDescent="0.2">
      <c r="E716" s="25"/>
      <c r="F716" s="25"/>
      <c r="G716" s="25"/>
      <c r="H716" s="25"/>
      <c r="I716" s="25"/>
    </row>
    <row r="717" spans="5:9" x14ac:dyDescent="0.2">
      <c r="E717" s="25"/>
      <c r="F717" s="25"/>
      <c r="G717" s="25"/>
      <c r="H717" s="25"/>
      <c r="I717" s="25"/>
    </row>
    <row r="718" spans="5:9" x14ac:dyDescent="0.2">
      <c r="E718" s="25"/>
      <c r="F718" s="25"/>
      <c r="G718" s="25"/>
      <c r="H718" s="25"/>
      <c r="I718" s="25"/>
    </row>
  </sheetData>
  <mergeCells count="13">
    <mergeCell ref="B65:D65"/>
    <mergeCell ref="E65:I65"/>
    <mergeCell ref="C3:F3"/>
    <mergeCell ref="A5:I5"/>
    <mergeCell ref="A6:I6"/>
    <mergeCell ref="A7:I7"/>
    <mergeCell ref="B9:D9"/>
    <mergeCell ref="C4:F4"/>
    <mergeCell ref="H110:H112"/>
    <mergeCell ref="I110:I112"/>
    <mergeCell ref="H113:H114"/>
    <mergeCell ref="I113:I114"/>
    <mergeCell ref="B105:G106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5154B-42A0-471D-BAC9-33A35D99FD5A}"/>
</file>

<file path=customXml/itemProps2.xml><?xml version="1.0" encoding="utf-8"?>
<ds:datastoreItem xmlns:ds="http://schemas.openxmlformats.org/officeDocument/2006/customXml" ds:itemID="{04971963-A2BA-4E02-8638-21334D168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2022-09-30T19:44:16Z</cp:lastPrinted>
  <dcterms:created xsi:type="dcterms:W3CDTF">2018-01-02T17:58:49Z</dcterms:created>
  <dcterms:modified xsi:type="dcterms:W3CDTF">2024-04-15T15:22:48Z</dcterms:modified>
</cp:coreProperties>
</file>